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/>
  <mc:AlternateContent xmlns:mc="http://schemas.openxmlformats.org/markup-compatibility/2006">
    <mc:Choice Requires="x15">
      <x15ac:absPath xmlns:x15ac="http://schemas.microsoft.com/office/spreadsheetml/2010/11/ac" url="/Users/paulinawachter/Desktop/ÖH/JVA 2026:27/HPHDL_JVA_2026:"/>
    </mc:Choice>
  </mc:AlternateContent>
  <xr:revisionPtr revIDLastSave="0" documentId="13_ncr:1_{281F4AE3-606E-A641-9C7D-84559B224260}" xr6:coauthVersionLast="47" xr6:coauthVersionMax="47" xr10:uidLastSave="{00000000-0000-0000-0000-000000000000}"/>
  <bookViews>
    <workbookView xWindow="2700" yWindow="660" windowWidth="23260" windowHeight="15380" activeTab="1" xr2:uid="{00000000-000D-0000-FFFF-FFFF00000000}"/>
  </bookViews>
  <sheets>
    <sheet name="Kurzbeschreibung" sheetId="6" r:id="rId1"/>
    <sheet name="JVA_referatsbezogen" sheetId="4" r:id="rId2"/>
    <sheet name="JVA_Gebarungserfolgsrechnung" sheetId="5" r:id="rId3"/>
  </sheets>
  <definedNames>
    <definedName name="_xlnm.Print_Titles" localSheetId="1">JVA_referatsbezogen!$1:$1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7" i="4" l="1"/>
  <c r="B9" i="4"/>
  <c r="B24" i="4" s="1"/>
  <c r="B6" i="4"/>
  <c r="B3" i="5"/>
  <c r="C49" i="5" s="1"/>
  <c r="B17" i="5" l="1"/>
  <c r="B4" i="5" l="1"/>
  <c r="B34" i="5"/>
  <c r="B19" i="5"/>
  <c r="B26" i="5" l="1"/>
  <c r="F17" i="5" l="1"/>
  <c r="F19" i="5"/>
  <c r="F15" i="5"/>
  <c r="F18" i="5"/>
  <c r="E5" i="5"/>
  <c r="E6" i="5"/>
  <c r="E7" i="5"/>
  <c r="F16" i="5"/>
  <c r="B41" i="5"/>
  <c r="F37" i="5"/>
  <c r="F34" i="5"/>
  <c r="B33" i="5"/>
  <c r="E33" i="5" s="1"/>
  <c r="E29" i="5"/>
  <c r="F26" i="5"/>
  <c r="E25" i="5"/>
  <c r="B43" i="5"/>
  <c r="F13" i="5"/>
  <c r="F14" i="5"/>
  <c r="F12" i="5"/>
  <c r="E4" i="5"/>
  <c r="B8" i="5" l="1"/>
  <c r="B31" i="5"/>
  <c r="F30" i="5"/>
  <c r="F43" i="5" s="1"/>
  <c r="E3" i="5"/>
  <c r="E43" i="5" s="1"/>
  <c r="B21" i="5"/>
  <c r="B27" i="5"/>
  <c r="B35" i="5"/>
  <c r="C71" i="4"/>
  <c r="B23" i="5" l="1"/>
  <c r="B38" i="5" s="1"/>
  <c r="C74" i="4"/>
  <c r="E45" i="5"/>
  <c r="D71" i="4"/>
  <c r="D73" i="4" s="1"/>
  <c r="B40" i="5" l="1"/>
  <c r="B42" i="5" s="1"/>
  <c r="B45" i="5" s="1"/>
  <c r="D74" i="4"/>
  <c r="F45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ÖH</author>
  </authors>
  <commentList>
    <comment ref="B6" authorId="0" shapeId="0" xr:uid="{00000000-0006-0000-0100-000001000000}">
      <text>
        <r>
          <rPr>
            <b/>
            <sz val="9"/>
            <color rgb="FF000000"/>
            <rFont val="Segoe UI"/>
            <family val="2"/>
            <charset val="1"/>
          </rPr>
          <t>ÖH:</t>
        </r>
        <r>
          <rPr>
            <sz val="9"/>
            <color rgb="FF000000"/>
            <rFont val="Segoe UI"/>
            <family val="2"/>
            <charset val="1"/>
          </rPr>
          <t xml:space="preserve">
</t>
        </r>
        <r>
          <rPr>
            <sz val="9"/>
            <color rgb="FF000000"/>
            <rFont val="Segoe UI"/>
            <family val="2"/>
            <charset val="1"/>
          </rPr>
          <t>Zahlen der Studierenden, welche von den beiden STVen nicht erfasst wurden, aliquot auf SEK und PRIM hochgerechnet. Budget der STV Berufsbegleitende Studien wird noch in HV Budget rückgeführt.</t>
        </r>
      </text>
    </comment>
  </commentList>
</comments>
</file>

<file path=xl/sharedStrings.xml><?xml version="1.0" encoding="utf-8"?>
<sst xmlns="http://schemas.openxmlformats.org/spreadsheetml/2006/main" count="154" uniqueCount="138">
  <si>
    <t>Vorsitz</t>
  </si>
  <si>
    <t>Referat für Internationales</t>
  </si>
  <si>
    <t xml:space="preserve">Studierendenbeitrag </t>
  </si>
  <si>
    <t>I. Erträge im Zusammenhang mit der unmittelbaren Vertretungstätigkeit</t>
  </si>
  <si>
    <t>1. Studierendenbeiträge</t>
  </si>
  <si>
    <t>2. Beiträge gem. §§ 7 Abs. 2, 14 Abs. 3 oder 25 Abs. 3 HSG 2014</t>
  </si>
  <si>
    <t>3. Erträge aus Stiftungen, Spenden und Zuwendungen</t>
  </si>
  <si>
    <t>4. Erträge aus Inseraten und Werbung</t>
  </si>
  <si>
    <t>5. Sonstige Erträge</t>
  </si>
  <si>
    <t>SUMME I</t>
  </si>
  <si>
    <t>II. Aufwendungen im Zusammenhang mit der unmittelbaren Vertretungstätigkeit</t>
  </si>
  <si>
    <t>1. Personalaufwand</t>
  </si>
  <si>
    <t>a. Gehälter</t>
  </si>
  <si>
    <t>b. Aufwendungen für Abfertigungen und Leistungen an betriebliche MV-Kassen</t>
  </si>
  <si>
    <t>c. Aufwendungen für gesetzlich vorgeschriebene Sozialabgaben sowie vom Entgelt abhängige Abgaben und Pflichtbeiträge</t>
  </si>
  <si>
    <t>d. Sonstige Sozialaufwendungen</t>
  </si>
  <si>
    <t>2. Aufwandsentschädigungen</t>
  </si>
  <si>
    <t>3. Werkverträge und Honorare</t>
  </si>
  <si>
    <t>4. Sachaufwendungen</t>
  </si>
  <si>
    <t>5. Abschreibungen</t>
  </si>
  <si>
    <t>SUMME II</t>
  </si>
  <si>
    <t>III. Ergebnis der unmittelbaren Vertretungstätigkeit (= I. abzüglich II.)</t>
  </si>
  <si>
    <t>IV. Erträge aus Veranstaltungen</t>
  </si>
  <si>
    <t>V. Aufwendungen aus Veranstaltungen</t>
  </si>
  <si>
    <t>VI. Ergebnis aus Veranstaltungen (IV. abzüglich V.)</t>
  </si>
  <si>
    <t>VII. Erträge aus wirtschaftlichen Aktivitäten/Wirtschaftsbetrieben/ Beteiligungen</t>
  </si>
  <si>
    <t>VIII. Aufwendungen aus wirtschaftlichen Aktivitäten/Wirtschaftsbetrieben/ Beteiligungen</t>
  </si>
  <si>
    <t>IX. Ergebnis aus wirtschaftlichen Aktivitäten/Wirtschaftsbetrieben/ Beteiligungen (VII. abzüglich VIII.)</t>
  </si>
  <si>
    <t>X. Finanzerträge</t>
  </si>
  <si>
    <t>XI. Finanzaufwendungen</t>
  </si>
  <si>
    <t>XII. Finanzergebnis (X. abzüglich XI.)</t>
  </si>
  <si>
    <t>XIII. Steuern und Abgaben</t>
  </si>
  <si>
    <t>XIV. Ergebnis der laufenden Gebarung (Summe aus III., VI., IX., XII. abzüglich XIII.)</t>
  </si>
  <si>
    <t>XV. abzüglich Zuweisung zu Rücklagen</t>
  </si>
  <si>
    <t>XVI. zuzüglich Auflösung von Rücklagen</t>
  </si>
  <si>
    <t>XVII. Gebarungsüberschuss/-fehlbetrag</t>
  </si>
  <si>
    <t>Ausgaben
PLAN</t>
  </si>
  <si>
    <t>Einnahmen
PLAN</t>
  </si>
  <si>
    <t>1. Studienvertretungen</t>
  </si>
  <si>
    <t>Sachaufwand</t>
  </si>
  <si>
    <t>2. Hochschulvertretung</t>
  </si>
  <si>
    <t>Bankspesen</t>
  </si>
  <si>
    <t>Verbrauch Rücklagen</t>
  </si>
  <si>
    <t>Zuführung Rücklagen</t>
  </si>
  <si>
    <t>Einnahmen/Ausgaben GESAMT</t>
  </si>
  <si>
    <t>e. Personalkostenreserve - ggf. vorsehen</t>
  </si>
  <si>
    <t>Prüfsumme
Einnahmen</t>
  </si>
  <si>
    <t>Prüfsumme
Ausgaben</t>
  </si>
  <si>
    <t>Check:</t>
  </si>
  <si>
    <t>abzgl. Investitionen</t>
  </si>
  <si>
    <t>zzgl. Abschreibungen</t>
  </si>
  <si>
    <t>(muss 0 sein!)</t>
  </si>
  <si>
    <r>
      <t xml:space="preserve">Differenz zu JVA_referatsbezogen:
</t>
    </r>
    <r>
      <rPr>
        <sz val="10"/>
        <color theme="3" tint="0.39997558519241921"/>
        <rFont val="Arial"/>
        <family val="2"/>
      </rPr>
      <t>(muss 0 sein!)</t>
    </r>
  </si>
  <si>
    <t xml:space="preserve">Anteil Studierendenbeitrag </t>
  </si>
  <si>
    <t>Hilfsspalte Verteilung Einnahmen Studierendenbeitrag auf STV (in Summe 30%)</t>
  </si>
  <si>
    <t>Rechtsberatung</t>
  </si>
  <si>
    <t>2. Schritt</t>
  </si>
  <si>
    <t>3. Schritt</t>
  </si>
  <si>
    <t>4. Schritt</t>
  </si>
  <si>
    <t>5. Schritt</t>
  </si>
  <si>
    <t>6. Schritt</t>
  </si>
  <si>
    <t>7. Schritt</t>
  </si>
  <si>
    <t>ACHTUNG:</t>
  </si>
  <si>
    <t>8. Schritt</t>
  </si>
  <si>
    <t>Alle nachfolgend angeführten Zahlenwerte sind frei erfunden.</t>
  </si>
  <si>
    <t>Aus diesen können keine Informationen, wie hoch eine einzelne Position sein sollte, abgeleitet werden.</t>
  </si>
  <si>
    <t>Ziel der Darstellung ist lediglich die Illustration der Rechentechnik.</t>
  </si>
  <si>
    <t>Im Beispiel ergibt sich ein höherer Überschuss (auch) aus der unvollständigen Abbildung der organisatorischen Einheiten.</t>
  </si>
  <si>
    <t>Erstellung des JVA_referatsbezogen und Zuordnung der Einnahmen und Ausgaben zu den einzelnen organisatorischen Einheiten (wie bisher).</t>
  </si>
  <si>
    <t>Achtung: Gem. HSG 2014 müssen dabei den Studienvertretungen ohne Abzug zumindest 30 % der Studierendenbeiträge zugeordnet werden.</t>
  </si>
  <si>
    <t>Erstellung des JVA im Format der Gebarungserfolgsrechnung.</t>
  </si>
  <si>
    <t>Zusammenfassung der einzelnen identen Ertrags- und Aufwandsarten über alle organisatorischen Einheiten.</t>
  </si>
  <si>
    <t xml:space="preserve"> Bei Bedarf Einführen von ergänzenden Untergliederungen.</t>
  </si>
  <si>
    <t>Arbeitsschritt wird wiederholt für alle Ertrags- und Aufwandsarten gemäß Gliederung JVA_Gebarungserfolgsrechnung.</t>
  </si>
  <si>
    <t>Elimination von Ausgaben des JVA_referatsbezogen, die nicht in identer Höhe Aufwendungen sind.</t>
  </si>
  <si>
    <t>z.B. Anschaffung Laptop</t>
  </si>
  <si>
    <t>Berücksichtigung von Aufwendungen, die nicht in der Ausgabenrechnung enthalten sind.</t>
  </si>
  <si>
    <t>Im Beispiel: Abschreibung (Afa) Laptop und Abschreibungen der in vorangegangenen Wirtschaftsjahren angeschafften Wirtschaftsgüter.</t>
  </si>
  <si>
    <t>Weitere häufiger denkbare Position in diesem Zusammenhang: Dotierung von Rückstellungen</t>
  </si>
  <si>
    <t>Übersteigen die Einnahmen die Ausgaben, ist die Differenz im JVA_referatsbezogen einer Rücklage zuzuführen. Dies wird in identischer Höhe in der JVA_Gebarungserfolgsrechnung sichtbar.</t>
  </si>
  <si>
    <t>Der Gebarungserfolg/-überschuss (XVII) ergibt sich rechentechnisch lediglich aus der Differenz der Einnahmen-Ausgaben-Rechnung und der Aufwands-/Ertragsrechnung.</t>
  </si>
  <si>
    <t>Die fertig gestellte JVA_Gebarungserfolgsrechnung zeigt nun den JVA in der Form der Gewinn- und Verlustrechnung des Jahresabschlusses für die gesamte Körperschaft zusammengefasst.</t>
  </si>
  <si>
    <t>Die Kontrollsummen zeigen die innere Stimmigkeit der Überleitungsrechnung und helfen bei der Umsetzung.</t>
  </si>
  <si>
    <t>Der JVA_referatsbezogen ist für die Mittelverteilung innerhalb der Hochschülerinnen- und Hochschülerschaft heranzuziehen (wie bisher).</t>
  </si>
  <si>
    <t>Die JVA_Gebarungserfolgsrechnung zeigt bereits in der Planung das Bild der Erfolgsrechnung im Format des Jahresabschlusses (Möglichkeit für Kontrollrechnungen, Steuerungen innerhalb der Hochschülerinnen- und Hochschülerschaft).</t>
  </si>
  <si>
    <t>Unterhalb der JVA_Gebarungserfolgsrechnung ist der Stand der Rücklagen der Hochschülerinnen- und Hochschülerschaft im Jahresabschluss des letzten geprüften Wirtschaftsjahres anzuführen.</t>
  </si>
  <si>
    <t>Damit wird für die Hochschülerinnen- und Hochschülerschaft selbst wie auch für andere Adressaten sichtbar, ob ein geplanter negativer Überschuss (Summe der Ausgaben höher als Summe der Einnahmen eines Planjahres) auch bedeckt werden kann.</t>
  </si>
  <si>
    <t>Die JVA_Gebarungserfolgsrechnung, ergänzt um den Stand der Rücklagen, ist der Kontrollkommission in elektronischer Form (Excel-Datei) zu übermitteln.</t>
  </si>
  <si>
    <t>1. Schritt</t>
  </si>
  <si>
    <t>z.B. Zusammenfassen aller Sachaufwendungen der Studienvertretungen, Vorsitz, Referate usw. zum Sachaufwand der gesamten Hochschülerinnen- und Hochschülerschaft</t>
  </si>
  <si>
    <t>Studierendenanteil 36%</t>
  </si>
  <si>
    <t>Studierendenanteil 64%</t>
  </si>
  <si>
    <t>Referat für Sozialpolitik</t>
  </si>
  <si>
    <t>Kurse (EH-Kurse, Rhetorik, etc.)</t>
  </si>
  <si>
    <t>Mensabonus</t>
  </si>
  <si>
    <t>Refundierung Exkursionen</t>
  </si>
  <si>
    <t>Referat für Öffentlichkeitsarbeit</t>
  </si>
  <si>
    <t>Bekleidung</t>
  </si>
  <si>
    <t>Werbematerial, Goodies, Drucke</t>
  </si>
  <si>
    <t>Materialbibliothek</t>
  </si>
  <si>
    <t>Buddy-Programm</t>
  </si>
  <si>
    <t>Referat für Bildungspolitik</t>
  </si>
  <si>
    <t>Referat für Wirtschaftliche Angelegenheiten</t>
  </si>
  <si>
    <t>Referat für Veranstaltungen</t>
  </si>
  <si>
    <t>Feste und Veranstaltungen (Punschstand, Spritzerstand, Welcome Party)</t>
  </si>
  <si>
    <t>AKM</t>
  </si>
  <si>
    <t>Referat für Nachhaltigkeit</t>
  </si>
  <si>
    <t>Refundierung Fahrtkosten und Logis</t>
  </si>
  <si>
    <t>Büromaterial/Bürobedarf/Porto</t>
  </si>
  <si>
    <t>Verpflegung</t>
  </si>
  <si>
    <t>Interne Schulungen (Teambuilding, Seminare)</t>
  </si>
  <si>
    <t>Interne Gesellschaftspflege (Weihnachtsfeier, Stammtisch, etc.)</t>
  </si>
  <si>
    <t>Fremdleistung (Buchhaltung, Steuerberatung, Wirtschaftsprüfung)</t>
  </si>
  <si>
    <t>STUDO-Lizenz</t>
  </si>
  <si>
    <t>EH-Kurse</t>
  </si>
  <si>
    <t>Website</t>
  </si>
  <si>
    <t>Verwaltungskostenbeitrag</t>
  </si>
  <si>
    <t xml:space="preserve">Information: Studienvertretung 30 % der ÖH Beiträge: </t>
  </si>
  <si>
    <t>Funktionsgebühren</t>
  </si>
  <si>
    <t xml:space="preserve"> </t>
  </si>
  <si>
    <t>Beschlussdatum:</t>
  </si>
  <si>
    <t>Eigenkapital per 30.06.2024</t>
  </si>
  <si>
    <t>Jahresvoranschlag
Studienjahr 2025/26</t>
  </si>
  <si>
    <t>Studienvertretung PHDL</t>
  </si>
  <si>
    <t xml:space="preserve">Studienvertretung PHDL </t>
  </si>
  <si>
    <t>Anteil Studierendenbeiträge Primarstufe</t>
  </si>
  <si>
    <t>Anteil Studierendenbeiträge Sekundarstufe</t>
  </si>
  <si>
    <t>neue Studierende der Elementarpädagogik</t>
  </si>
  <si>
    <t>teilweise Kostenübernahme der Lizenz</t>
  </si>
  <si>
    <t>gegenfalls Rechtsberatung notwendig</t>
  </si>
  <si>
    <t>mehr Kursangebote</t>
  </si>
  <si>
    <t xml:space="preserve">erhöhte Spritpreise, mehr MG </t>
  </si>
  <si>
    <t>DSGVO</t>
  </si>
  <si>
    <t>neue Kostenstelle, externe DSGVO-Verwaltung</t>
  </si>
  <si>
    <t>mehr Angebot an Verpflegung bei Festen</t>
  </si>
  <si>
    <t>mehr Veranstaltungen</t>
  </si>
  <si>
    <t>mehr MG</t>
  </si>
  <si>
    <t>Eigenkapital per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</si>
</sst>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€-C07]\ * #,##0.00_-;\-[$€-C07]\ * #,##0.00_-;_-[$€-C07]\ * &quot;-&quot;??_-;_-@_-"/>
    <numFmt numFmtId="165" formatCode="[$€-C07]\ #,##0.00;\-[$€-C07]\ #,##0.00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color theme="3" tint="0.39997558519241921"/>
      <name val="Arial"/>
      <family val="2"/>
    </font>
    <font>
      <b/>
      <u/>
      <sz val="10"/>
      <color theme="3" tint="0.39997558519241921"/>
      <name val="Arial"/>
      <family val="2"/>
    </font>
    <font>
      <u/>
      <sz val="10"/>
      <color theme="3" tint="0.39997558519241921"/>
      <name val="Arial"/>
      <family val="2"/>
    </font>
    <font>
      <b/>
      <sz val="12"/>
      <name val="Arial"/>
      <family val="2"/>
    </font>
    <font>
      <b/>
      <sz val="9"/>
      <color rgb="FF000000"/>
      <name val="Segoe UI"/>
      <family val="2"/>
      <charset val="1"/>
    </font>
    <font>
      <sz val="9"/>
      <color rgb="FF000000"/>
      <name val="Segoe UI"/>
      <family val="2"/>
      <charset val="1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164" fontId="1" fillId="0" borderId="1" xfId="1" applyNumberFormat="1" applyFont="1" applyFill="1" applyBorder="1"/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164" fontId="2" fillId="0" borderId="1" xfId="1" applyNumberFormat="1" applyFont="1" applyFill="1" applyBorder="1"/>
    <xf numFmtId="164" fontId="1" fillId="0" borderId="0" xfId="1" applyNumberFormat="1" applyFont="1"/>
    <xf numFmtId="164" fontId="2" fillId="0" borderId="1" xfId="1" applyNumberFormat="1" applyFont="1" applyFill="1" applyBorder="1" applyAlignment="1">
      <alignment wrapText="1"/>
    </xf>
    <xf numFmtId="164" fontId="1" fillId="0" borderId="0" xfId="1" applyNumberFormat="1" applyFont="1" applyBorder="1"/>
    <xf numFmtId="164" fontId="1" fillId="0" borderId="1" xfId="1" applyNumberFormat="1" applyFont="1" applyFill="1" applyBorder="1" applyAlignment="1">
      <alignment horizontal="left" indent="1"/>
    </xf>
    <xf numFmtId="164" fontId="3" fillId="0" borderId="1" xfId="1" applyNumberFormat="1" applyFont="1" applyFill="1" applyBorder="1"/>
    <xf numFmtId="164" fontId="3" fillId="0" borderId="0" xfId="1" applyNumberFormat="1" applyFont="1"/>
    <xf numFmtId="164" fontId="1" fillId="2" borderId="1" xfId="1" applyNumberFormat="1" applyFont="1" applyFill="1" applyBorder="1"/>
    <xf numFmtId="164" fontId="2" fillId="0" borderId="3" xfId="1" applyNumberFormat="1" applyFont="1" applyFill="1" applyBorder="1" applyAlignment="1">
      <alignment wrapText="1"/>
    </xf>
    <xf numFmtId="164" fontId="1" fillId="0" borderId="3" xfId="1" applyNumberFormat="1" applyFont="1" applyFill="1" applyBorder="1"/>
    <xf numFmtId="164" fontId="1" fillId="0" borderId="0" xfId="1" applyNumberFormat="1" applyFont="1" applyFill="1" applyBorder="1"/>
    <xf numFmtId="165" fontId="1" fillId="0" borderId="1" xfId="1" applyNumberFormat="1" applyFont="1" applyFill="1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wrapText="1" indent="4"/>
    </xf>
    <xf numFmtId="0" fontId="1" fillId="0" borderId="1" xfId="0" applyFont="1" applyBorder="1" applyAlignment="1">
      <alignment horizontal="left" wrapText="1" indent="8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 indent="8"/>
    </xf>
    <xf numFmtId="165" fontId="5" fillId="0" borderId="1" xfId="1" applyNumberFormat="1" applyFont="1" applyFill="1" applyBorder="1"/>
    <xf numFmtId="0" fontId="1" fillId="0" borderId="5" xfId="0" applyFont="1" applyBorder="1"/>
    <xf numFmtId="165" fontId="1" fillId="0" borderId="0" xfId="0" applyNumberFormat="1" applyFont="1"/>
    <xf numFmtId="165" fontId="2" fillId="0" borderId="0" xfId="1" applyNumberFormat="1" applyFont="1" applyFill="1" applyBorder="1"/>
    <xf numFmtId="0" fontId="2" fillId="0" borderId="0" xfId="0" applyFont="1" applyAlignment="1">
      <alignment horizontal="center" vertical="center" wrapText="1"/>
    </xf>
    <xf numFmtId="165" fontId="1" fillId="0" borderId="0" xfId="1" applyNumberFormat="1" applyFont="1" applyFill="1" applyBorder="1"/>
    <xf numFmtId="165" fontId="5" fillId="0" borderId="0" xfId="1" applyNumberFormat="1" applyFont="1" applyFill="1" applyBorder="1"/>
    <xf numFmtId="0" fontId="3" fillId="0" borderId="1" xfId="0" applyFont="1" applyBorder="1" applyAlignment="1">
      <alignment wrapText="1"/>
    </xf>
    <xf numFmtId="165" fontId="3" fillId="0" borderId="1" xfId="1" applyNumberFormat="1" applyFont="1" applyFill="1" applyBorder="1"/>
    <xf numFmtId="165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165" fontId="1" fillId="0" borderId="4" xfId="0" applyNumberFormat="1" applyFont="1" applyBorder="1" applyAlignment="1">
      <alignment wrapText="1"/>
    </xf>
    <xf numFmtId="165" fontId="3" fillId="0" borderId="5" xfId="0" applyNumberFormat="1" applyFont="1" applyBorder="1"/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vertical="center"/>
    </xf>
    <xf numFmtId="165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165" fontId="5" fillId="0" borderId="0" xfId="0" applyNumberFormat="1" applyFont="1"/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/>
    <xf numFmtId="164" fontId="9" fillId="0" borderId="1" xfId="1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3" borderId="0" xfId="0" applyFill="1"/>
    <xf numFmtId="164" fontId="5" fillId="0" borderId="2" xfId="1" applyNumberFormat="1" applyFont="1" applyFill="1" applyBorder="1" applyAlignment="1">
      <alignment horizontal="left" vertical="center" wrapText="1"/>
    </xf>
    <xf numFmtId="164" fontId="5" fillId="0" borderId="3" xfId="1" applyNumberFormat="1" applyFont="1" applyFill="1" applyBorder="1" applyAlignment="1">
      <alignment horizontal="left"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164" fontId="1" fillId="0" borderId="2" xfId="1" applyNumberFormat="1" applyFont="1" applyFill="1" applyBorder="1"/>
    <xf numFmtId="164" fontId="3" fillId="0" borderId="2" xfId="1" applyNumberFormat="1" applyFont="1" applyFill="1" applyBorder="1"/>
    <xf numFmtId="164" fontId="1" fillId="2" borderId="2" xfId="1" applyNumberFormat="1" applyFont="1" applyFill="1" applyBorder="1"/>
    <xf numFmtId="164" fontId="5" fillId="0" borderId="0" xfId="1" applyNumberFormat="1" applyFont="1" applyFill="1" applyBorder="1" applyAlignment="1">
      <alignment horizontal="center" vertical="center" textRotation="90" wrapText="1"/>
    </xf>
    <xf numFmtId="16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Border="1" applyAlignment="1">
      <alignment horizontal="center" vertical="center" wrapText="1"/>
    </xf>
    <xf numFmtId="9" fontId="1" fillId="0" borderId="0" xfId="2" applyFont="1" applyFill="1" applyBorder="1"/>
    <xf numFmtId="164" fontId="3" fillId="0" borderId="0" xfId="1" applyNumberFormat="1" applyFont="1" applyFill="1" applyBorder="1"/>
    <xf numFmtId="164" fontId="3" fillId="0" borderId="0" xfId="1" applyNumberFormat="1" applyFont="1" applyBorder="1"/>
    <xf numFmtId="164" fontId="5" fillId="0" borderId="1" xfId="1" applyNumberFormat="1" applyFont="1" applyFill="1" applyBorder="1" applyAlignment="1">
      <alignment horizontal="left" vertical="center" wrapText="1"/>
    </xf>
    <xf numFmtId="164" fontId="1" fillId="0" borderId="4" xfId="1" applyNumberFormat="1" applyFont="1" applyFill="1" applyBorder="1"/>
    <xf numFmtId="14" fontId="1" fillId="0" borderId="0" xfId="0" applyNumberFormat="1" applyFont="1"/>
    <xf numFmtId="0" fontId="2" fillId="0" borderId="0" xfId="0" applyFont="1" applyAlignment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5"/>
  <sheetViews>
    <sheetView topLeftCell="A10" workbookViewId="0">
      <selection activeCell="B13" sqref="B13"/>
    </sheetView>
  </sheetViews>
  <sheetFormatPr baseColWidth="10" defaultRowHeight="13" x14ac:dyDescent="0.15"/>
  <cols>
    <col min="2" max="2" width="54.5" customWidth="1"/>
  </cols>
  <sheetData>
    <row r="2" spans="1:6" x14ac:dyDescent="0.15">
      <c r="A2" s="45" t="s">
        <v>62</v>
      </c>
      <c r="B2" s="45" t="s">
        <v>64</v>
      </c>
      <c r="C2" s="46"/>
      <c r="D2" s="46"/>
      <c r="E2" s="46"/>
    </row>
    <row r="3" spans="1:6" x14ac:dyDescent="0.15">
      <c r="A3" s="46"/>
      <c r="B3" s="45" t="s">
        <v>65</v>
      </c>
      <c r="C3" s="46"/>
      <c r="D3" s="46"/>
      <c r="E3" s="46"/>
    </row>
    <row r="4" spans="1:6" x14ac:dyDescent="0.15">
      <c r="A4" s="46"/>
      <c r="B4" s="45" t="s">
        <v>66</v>
      </c>
      <c r="C4" s="46"/>
      <c r="D4" s="46"/>
      <c r="E4" s="46"/>
    </row>
    <row r="5" spans="1:6" x14ac:dyDescent="0.15">
      <c r="A5" s="46"/>
      <c r="B5" s="45" t="s">
        <v>67</v>
      </c>
      <c r="C5" s="46"/>
      <c r="D5" s="46"/>
      <c r="E5" s="46"/>
      <c r="F5" s="46"/>
    </row>
    <row r="8" spans="1:6" x14ac:dyDescent="0.15">
      <c r="A8" s="45" t="s">
        <v>88</v>
      </c>
      <c r="B8" s="16" t="s">
        <v>68</v>
      </c>
    </row>
    <row r="9" spans="1:6" x14ac:dyDescent="0.15">
      <c r="B9" s="16" t="s">
        <v>69</v>
      </c>
    </row>
    <row r="11" spans="1:6" x14ac:dyDescent="0.15">
      <c r="A11" s="45" t="s">
        <v>56</v>
      </c>
      <c r="B11" s="16" t="s">
        <v>70</v>
      </c>
    </row>
    <row r="12" spans="1:6" x14ac:dyDescent="0.15">
      <c r="B12" s="16" t="s">
        <v>71</v>
      </c>
    </row>
    <row r="13" spans="1:6" x14ac:dyDescent="0.15">
      <c r="B13" s="16" t="s">
        <v>89</v>
      </c>
    </row>
    <row r="14" spans="1:6" x14ac:dyDescent="0.15">
      <c r="B14" s="16" t="s">
        <v>72</v>
      </c>
    </row>
    <row r="15" spans="1:6" x14ac:dyDescent="0.15">
      <c r="B15" s="16" t="s">
        <v>73</v>
      </c>
    </row>
    <row r="17" spans="1:2" x14ac:dyDescent="0.15">
      <c r="A17" s="45" t="s">
        <v>57</v>
      </c>
      <c r="B17" s="16" t="s">
        <v>74</v>
      </c>
    </row>
    <row r="18" spans="1:2" x14ac:dyDescent="0.15">
      <c r="B18" s="16" t="s">
        <v>75</v>
      </c>
    </row>
    <row r="19" spans="1:2" x14ac:dyDescent="0.15">
      <c r="B19" s="16" t="s">
        <v>76</v>
      </c>
    </row>
    <row r="20" spans="1:2" x14ac:dyDescent="0.15">
      <c r="B20" s="16" t="s">
        <v>77</v>
      </c>
    </row>
    <row r="21" spans="1:2" x14ac:dyDescent="0.15">
      <c r="B21" s="16" t="s">
        <v>78</v>
      </c>
    </row>
    <row r="23" spans="1:2" x14ac:dyDescent="0.15">
      <c r="A23" s="45" t="s">
        <v>58</v>
      </c>
      <c r="B23" s="16" t="s">
        <v>79</v>
      </c>
    </row>
    <row r="24" spans="1:2" x14ac:dyDescent="0.15">
      <c r="B24" s="16" t="s">
        <v>80</v>
      </c>
    </row>
    <row r="25" spans="1:2" x14ac:dyDescent="0.15">
      <c r="B25" s="16" t="s">
        <v>81</v>
      </c>
    </row>
    <row r="27" spans="1:2" x14ac:dyDescent="0.15">
      <c r="A27" s="45" t="s">
        <v>59</v>
      </c>
      <c r="B27" s="16" t="s">
        <v>82</v>
      </c>
    </row>
    <row r="29" spans="1:2" x14ac:dyDescent="0.15">
      <c r="A29" s="45" t="s">
        <v>60</v>
      </c>
      <c r="B29" s="16" t="s">
        <v>83</v>
      </c>
    </row>
    <row r="30" spans="1:2" x14ac:dyDescent="0.15">
      <c r="B30" s="16" t="s">
        <v>84</v>
      </c>
    </row>
    <row r="32" spans="1:2" x14ac:dyDescent="0.15">
      <c r="A32" s="45" t="s">
        <v>61</v>
      </c>
      <c r="B32" s="16" t="s">
        <v>85</v>
      </c>
    </row>
    <row r="33" spans="1:2" x14ac:dyDescent="0.15">
      <c r="B33" s="16" t="s">
        <v>86</v>
      </c>
    </row>
    <row r="35" spans="1:2" x14ac:dyDescent="0.15">
      <c r="A35" s="45" t="s">
        <v>63</v>
      </c>
      <c r="B35" s="16" t="s">
        <v>87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2"/>
  <sheetViews>
    <sheetView tabSelected="1" topLeftCell="A8" zoomScale="144" zoomScaleNormal="110" zoomScaleSheetLayoutView="100" zoomScalePageLayoutView="110" workbookViewId="0">
      <selection activeCell="G67" sqref="G67"/>
    </sheetView>
  </sheetViews>
  <sheetFormatPr baseColWidth="10" defaultColWidth="10.83203125" defaultRowHeight="13" x14ac:dyDescent="0.15"/>
  <cols>
    <col min="1" max="1" width="39.6640625" style="5" customWidth="1"/>
    <col min="2" max="2" width="29.5" style="5" customWidth="1"/>
    <col min="3" max="4" width="13.83203125" style="5" bestFit="1" customWidth="1"/>
    <col min="5" max="5" width="13.6640625" style="7" customWidth="1"/>
    <col min="6" max="6" width="12.1640625" style="5" customWidth="1"/>
    <col min="7" max="7" width="23.5" style="5" customWidth="1"/>
    <col min="8" max="9" width="10.6640625" style="5" customWidth="1"/>
    <col min="10" max="16384" width="10.83203125" style="5"/>
  </cols>
  <sheetData>
    <row r="1" spans="1:10" s="3" customFormat="1" ht="42" x14ac:dyDescent="0.15">
      <c r="A1" s="44" t="s">
        <v>122</v>
      </c>
      <c r="B1" s="42" t="s">
        <v>54</v>
      </c>
      <c r="C1" s="49" t="s">
        <v>37</v>
      </c>
      <c r="D1" s="2" t="s">
        <v>36</v>
      </c>
      <c r="E1" s="53"/>
      <c r="F1" s="54"/>
      <c r="G1" s="54"/>
      <c r="H1" s="54"/>
      <c r="I1" s="54"/>
      <c r="J1" s="55"/>
    </row>
    <row r="2" spans="1:10" s="3" customFormat="1" x14ac:dyDescent="0.15">
      <c r="A2" s="2"/>
      <c r="B2" s="2"/>
      <c r="C2" s="49"/>
      <c r="D2" s="2"/>
      <c r="E2" s="53"/>
      <c r="F2" s="54"/>
      <c r="G2" s="54"/>
      <c r="H2" s="54"/>
      <c r="I2" s="54"/>
      <c r="J2" s="55"/>
    </row>
    <row r="3" spans="1:10" s="3" customFormat="1" x14ac:dyDescent="0.15">
      <c r="A3" s="1" t="s">
        <v>2</v>
      </c>
      <c r="B3" s="1"/>
      <c r="C3" s="50">
        <v>100165.25</v>
      </c>
      <c r="D3" s="2"/>
      <c r="E3" s="53"/>
      <c r="F3" s="54"/>
      <c r="G3" s="54"/>
      <c r="H3" s="54"/>
      <c r="I3" s="54"/>
      <c r="J3" s="55"/>
    </row>
    <row r="4" spans="1:10" s="3" customFormat="1" x14ac:dyDescent="0.15">
      <c r="A4" s="1" t="s">
        <v>116</v>
      </c>
      <c r="B4" s="1"/>
      <c r="C4" s="50">
        <v>3026</v>
      </c>
      <c r="D4" s="2"/>
      <c r="E4" s="53"/>
      <c r="F4" s="54"/>
      <c r="G4" s="54"/>
      <c r="H4" s="54"/>
      <c r="I4" s="54"/>
      <c r="J4" s="55"/>
    </row>
    <row r="5" spans="1:10" x14ac:dyDescent="0.15">
      <c r="A5" s="2"/>
      <c r="B5" s="2"/>
      <c r="C5" s="49"/>
      <c r="D5" s="2"/>
      <c r="E5" s="53"/>
      <c r="F5" s="14"/>
      <c r="G5" s="14"/>
      <c r="H5" s="14"/>
      <c r="I5" s="14"/>
      <c r="J5" s="7"/>
    </row>
    <row r="6" spans="1:10" x14ac:dyDescent="0.15">
      <c r="A6" s="4" t="s">
        <v>38</v>
      </c>
      <c r="B6" s="4">
        <f>C3*0.3</f>
        <v>30049.574999999997</v>
      </c>
      <c r="C6" s="50"/>
      <c r="D6" s="1"/>
      <c r="E6" s="53"/>
      <c r="F6" s="14"/>
      <c r="G6" s="14"/>
      <c r="H6" s="14"/>
      <c r="I6" s="56"/>
      <c r="J6" s="7"/>
    </row>
    <row r="7" spans="1:10" x14ac:dyDescent="0.15">
      <c r="D7" s="1"/>
      <c r="E7" s="53"/>
      <c r="F7" s="14"/>
      <c r="G7" s="14"/>
      <c r="H7" s="14"/>
      <c r="I7" s="56"/>
      <c r="J7" s="7"/>
    </row>
    <row r="8" spans="1:10" x14ac:dyDescent="0.15">
      <c r="A8" s="4" t="s">
        <v>123</v>
      </c>
      <c r="B8" s="43" t="s">
        <v>91</v>
      </c>
      <c r="C8" s="50"/>
      <c r="D8" s="1"/>
      <c r="E8" s="53"/>
      <c r="F8" s="14"/>
      <c r="G8" s="14"/>
      <c r="H8" s="14"/>
      <c r="I8" s="56"/>
      <c r="J8" s="7"/>
    </row>
    <row r="9" spans="1:10" x14ac:dyDescent="0.15">
      <c r="A9" s="1" t="s">
        <v>125</v>
      </c>
      <c r="B9" s="43">
        <f>C3*0.3*0.64</f>
        <v>19231.727999999999</v>
      </c>
      <c r="C9" s="50"/>
      <c r="D9" s="1"/>
      <c r="E9" s="53"/>
      <c r="F9" s="14"/>
      <c r="G9" s="14"/>
      <c r="H9" s="14"/>
      <c r="I9" s="56"/>
      <c r="J9" s="7"/>
    </row>
    <row r="10" spans="1:10" x14ac:dyDescent="0.15">
      <c r="A10" s="8" t="s">
        <v>118</v>
      </c>
      <c r="B10" s="8"/>
      <c r="C10" s="50"/>
      <c r="D10" s="1">
        <v>2050</v>
      </c>
      <c r="E10" s="53"/>
      <c r="F10" s="14"/>
      <c r="G10" s="14"/>
      <c r="H10" s="14"/>
      <c r="I10" s="56"/>
      <c r="J10" s="7"/>
    </row>
    <row r="11" spans="1:10" x14ac:dyDescent="0.15">
      <c r="A11" s="8" t="s">
        <v>39</v>
      </c>
      <c r="B11" s="8"/>
      <c r="C11" s="50"/>
      <c r="D11" s="1">
        <v>7000</v>
      </c>
      <c r="E11" s="53"/>
      <c r="F11" s="14"/>
      <c r="G11" s="14" t="s">
        <v>127</v>
      </c>
      <c r="H11" s="14"/>
      <c r="I11" s="56"/>
      <c r="J11" s="7"/>
    </row>
    <row r="12" spans="1:10" x14ac:dyDescent="0.15">
      <c r="A12" s="8" t="s">
        <v>99</v>
      </c>
      <c r="B12" s="8"/>
      <c r="C12" s="50"/>
      <c r="D12" s="1">
        <v>2500</v>
      </c>
      <c r="E12" s="53"/>
      <c r="F12" s="14"/>
      <c r="G12" s="14"/>
      <c r="H12" s="14"/>
      <c r="I12" s="56"/>
      <c r="J12" s="7"/>
    </row>
    <row r="13" spans="1:10" x14ac:dyDescent="0.15">
      <c r="A13" s="8" t="s">
        <v>113</v>
      </c>
      <c r="B13" s="8"/>
      <c r="C13" s="50"/>
      <c r="D13" s="1">
        <v>4200</v>
      </c>
      <c r="E13" s="53"/>
      <c r="F13" s="14"/>
      <c r="G13" s="14" t="s">
        <v>128</v>
      </c>
      <c r="H13" s="14"/>
      <c r="I13" s="56"/>
      <c r="J13" s="7"/>
    </row>
    <row r="14" spans="1:10" ht="12.5" customHeight="1" x14ac:dyDescent="0.15">
      <c r="A14" s="8" t="s">
        <v>114</v>
      </c>
      <c r="B14" s="8"/>
      <c r="C14" s="50"/>
      <c r="D14" s="1">
        <v>2100</v>
      </c>
      <c r="E14" s="53"/>
      <c r="F14" s="14"/>
      <c r="G14" s="14"/>
      <c r="H14" s="14"/>
      <c r="I14" s="56"/>
      <c r="J14" s="7"/>
    </row>
    <row r="15" spans="1:10" x14ac:dyDescent="0.15">
      <c r="A15" s="47"/>
      <c r="B15" s="48"/>
      <c r="C15" s="48"/>
      <c r="D15" s="59"/>
      <c r="E15" s="53"/>
      <c r="F15" s="14"/>
      <c r="G15" s="14"/>
      <c r="H15" s="14"/>
      <c r="I15" s="56"/>
      <c r="J15" s="7"/>
    </row>
    <row r="16" spans="1:10" x14ac:dyDescent="0.15">
      <c r="A16" s="4" t="s">
        <v>124</v>
      </c>
      <c r="B16" s="43" t="s">
        <v>90</v>
      </c>
      <c r="C16" s="50"/>
      <c r="D16" s="1"/>
      <c r="E16" s="53"/>
      <c r="G16" s="14"/>
      <c r="H16" s="14"/>
      <c r="I16" s="56"/>
      <c r="J16" s="7"/>
    </row>
    <row r="17" spans="1:10" x14ac:dyDescent="0.15">
      <c r="A17" s="1" t="s">
        <v>126</v>
      </c>
      <c r="B17" s="43">
        <f>C3*0.3*0.36</f>
        <v>10817.846999999998</v>
      </c>
      <c r="C17" s="50"/>
      <c r="D17" s="1"/>
      <c r="E17" s="53"/>
      <c r="F17" s="14"/>
      <c r="G17" s="14"/>
      <c r="H17" s="14"/>
      <c r="I17" s="56"/>
      <c r="J17" s="7"/>
    </row>
    <row r="18" spans="1:10" x14ac:dyDescent="0.15">
      <c r="A18" s="8" t="s">
        <v>118</v>
      </c>
      <c r="B18" s="8"/>
      <c r="C18" s="50"/>
      <c r="D18" s="1">
        <v>0</v>
      </c>
      <c r="E18" s="14"/>
      <c r="G18" s="14"/>
      <c r="H18" s="14"/>
      <c r="I18" s="56"/>
      <c r="J18" s="7"/>
    </row>
    <row r="19" spans="1:10" x14ac:dyDescent="0.15">
      <c r="A19" s="8" t="s">
        <v>39</v>
      </c>
      <c r="B19" s="8"/>
      <c r="C19" s="50"/>
      <c r="D19" s="1">
        <v>5000</v>
      </c>
      <c r="E19" s="53"/>
      <c r="F19" s="14"/>
      <c r="G19" s="14"/>
      <c r="H19" s="14"/>
      <c r="I19" s="56"/>
      <c r="J19" s="7"/>
    </row>
    <row r="20" spans="1:10" x14ac:dyDescent="0.15">
      <c r="A20" s="8" t="s">
        <v>114</v>
      </c>
      <c r="B20" s="8"/>
      <c r="C20" s="50"/>
      <c r="D20" s="1"/>
      <c r="E20" s="53"/>
      <c r="F20" s="14"/>
      <c r="G20" s="14"/>
      <c r="H20" s="14"/>
      <c r="I20" s="56"/>
      <c r="J20" s="7"/>
    </row>
    <row r="21" spans="1:10" x14ac:dyDescent="0.15">
      <c r="A21" s="8" t="s">
        <v>39</v>
      </c>
      <c r="B21" s="8"/>
      <c r="C21" s="50"/>
      <c r="D21" s="1"/>
      <c r="E21" s="53"/>
      <c r="F21" s="14"/>
      <c r="G21" s="14"/>
      <c r="H21" s="14"/>
      <c r="I21" s="56"/>
      <c r="J21" s="7"/>
    </row>
    <row r="22" spans="1:10" x14ac:dyDescent="0.15">
      <c r="A22" s="1"/>
      <c r="B22" s="1"/>
      <c r="C22" s="50"/>
      <c r="D22" s="1"/>
      <c r="E22" s="53"/>
      <c r="F22" s="14"/>
      <c r="G22" s="14"/>
      <c r="H22" s="14"/>
      <c r="I22" s="56"/>
      <c r="J22" s="7"/>
    </row>
    <row r="23" spans="1:10" x14ac:dyDescent="0.15">
      <c r="A23" s="4" t="s">
        <v>40</v>
      </c>
      <c r="B23" s="4"/>
      <c r="C23" s="50"/>
      <c r="D23" s="1"/>
      <c r="E23" s="14"/>
      <c r="F23" s="14"/>
      <c r="G23" s="14"/>
      <c r="H23" s="14"/>
      <c r="I23" s="56"/>
      <c r="J23" s="7"/>
    </row>
    <row r="24" spans="1:10" x14ac:dyDescent="0.15">
      <c r="A24" s="1" t="s">
        <v>53</v>
      </c>
      <c r="B24" s="1">
        <f>C3-(B9 + B17)</f>
        <v>70115.675000000003</v>
      </c>
      <c r="C24" s="50"/>
      <c r="D24" s="1"/>
      <c r="E24" s="14"/>
      <c r="F24" s="14"/>
      <c r="G24" s="14"/>
      <c r="H24" s="14"/>
      <c r="I24" s="56"/>
      <c r="J24" s="7"/>
    </row>
    <row r="25" spans="1:10" x14ac:dyDescent="0.15">
      <c r="A25" s="1"/>
      <c r="B25" s="1"/>
      <c r="C25" s="50"/>
      <c r="D25" s="1"/>
      <c r="E25" s="14"/>
      <c r="F25" s="14"/>
      <c r="G25" s="14"/>
      <c r="H25" s="14"/>
      <c r="I25" s="56"/>
      <c r="J25" s="7"/>
    </row>
    <row r="26" spans="1:10" x14ac:dyDescent="0.15">
      <c r="A26" s="4" t="s">
        <v>0</v>
      </c>
      <c r="B26" s="4" t="s">
        <v>119</v>
      </c>
      <c r="C26" s="50"/>
      <c r="D26" s="1"/>
      <c r="E26" s="14"/>
      <c r="F26" s="14"/>
      <c r="G26" s="14"/>
      <c r="H26" s="14"/>
      <c r="I26" s="56"/>
      <c r="J26" s="7"/>
    </row>
    <row r="27" spans="1:10" x14ac:dyDescent="0.15">
      <c r="A27" s="8" t="s">
        <v>118</v>
      </c>
      <c r="B27" s="8"/>
      <c r="C27" s="50"/>
      <c r="D27" s="1">
        <v>4800</v>
      </c>
      <c r="E27" s="14"/>
      <c r="F27" s="14"/>
      <c r="G27" s="14"/>
      <c r="H27" s="14"/>
      <c r="I27" s="56"/>
      <c r="J27" s="7"/>
    </row>
    <row r="28" spans="1:10" x14ac:dyDescent="0.15">
      <c r="A28" s="8" t="s">
        <v>39</v>
      </c>
      <c r="B28" s="8"/>
      <c r="C28" s="50"/>
      <c r="D28" s="1">
        <v>1000</v>
      </c>
      <c r="E28" s="14"/>
      <c r="F28" s="14"/>
      <c r="G28" s="14"/>
      <c r="H28" s="14"/>
      <c r="I28" s="56"/>
      <c r="J28" s="7"/>
    </row>
    <row r="29" spans="1:10" x14ac:dyDescent="0.15">
      <c r="A29" s="8"/>
      <c r="B29" s="8"/>
      <c r="C29" s="50"/>
      <c r="D29" s="1"/>
      <c r="E29" s="14"/>
      <c r="F29" s="14"/>
      <c r="G29" s="14"/>
      <c r="H29" s="14"/>
      <c r="I29" s="56"/>
      <c r="J29" s="7"/>
    </row>
    <row r="30" spans="1:10" x14ac:dyDescent="0.15">
      <c r="A30" s="4" t="s">
        <v>102</v>
      </c>
      <c r="B30" s="4"/>
      <c r="C30" s="50"/>
      <c r="D30" s="1"/>
      <c r="E30" s="14"/>
      <c r="F30" s="14"/>
      <c r="G30" s="14"/>
      <c r="H30" s="14"/>
      <c r="I30" s="56"/>
      <c r="J30" s="7"/>
    </row>
    <row r="31" spans="1:10" x14ac:dyDescent="0.15">
      <c r="A31" s="8" t="s">
        <v>118</v>
      </c>
      <c r="B31" s="8"/>
      <c r="C31" s="50"/>
      <c r="D31" s="1">
        <v>1440</v>
      </c>
      <c r="E31" s="14"/>
      <c r="F31" s="14"/>
      <c r="G31" s="14"/>
      <c r="H31" s="14"/>
      <c r="I31" s="56"/>
      <c r="J31" s="7"/>
    </row>
    <row r="32" spans="1:10" x14ac:dyDescent="0.15">
      <c r="A32" s="8" t="s">
        <v>39</v>
      </c>
      <c r="B32" s="8"/>
      <c r="C32" s="50"/>
      <c r="D32" s="1">
        <v>0</v>
      </c>
      <c r="E32" s="14"/>
      <c r="F32" s="14"/>
      <c r="G32" s="14"/>
      <c r="H32" s="14"/>
      <c r="I32" s="56"/>
      <c r="J32" s="7"/>
    </row>
    <row r="33" spans="1:10" x14ac:dyDescent="0.15">
      <c r="A33" s="8" t="s">
        <v>112</v>
      </c>
      <c r="B33" s="8"/>
      <c r="C33" s="50"/>
      <c r="D33" s="1">
        <v>10000</v>
      </c>
      <c r="E33" s="14"/>
      <c r="F33" s="14"/>
      <c r="G33" s="14"/>
      <c r="H33" s="14"/>
      <c r="I33" s="56"/>
      <c r="J33" s="7"/>
    </row>
    <row r="34" spans="1:10" x14ac:dyDescent="0.15">
      <c r="A34" s="8" t="s">
        <v>55</v>
      </c>
      <c r="B34" s="8"/>
      <c r="C34" s="50"/>
      <c r="D34" s="1">
        <v>500</v>
      </c>
      <c r="E34" s="14"/>
      <c r="F34" s="14"/>
      <c r="G34" s="14" t="s">
        <v>129</v>
      </c>
      <c r="H34" s="14"/>
      <c r="I34" s="14"/>
      <c r="J34" s="7"/>
    </row>
    <row r="35" spans="1:10" x14ac:dyDescent="0.15">
      <c r="A35" s="8" t="s">
        <v>41</v>
      </c>
      <c r="B35" s="8"/>
      <c r="C35" s="50"/>
      <c r="D35" s="1">
        <v>250</v>
      </c>
      <c r="E35" s="14"/>
      <c r="F35" s="14"/>
      <c r="G35" s="14"/>
      <c r="H35" s="14"/>
      <c r="I35" s="56"/>
      <c r="J35" s="7"/>
    </row>
    <row r="36" spans="1:10" x14ac:dyDescent="0.15">
      <c r="A36" s="8"/>
      <c r="B36" s="8"/>
      <c r="C36" s="50"/>
      <c r="D36" s="1"/>
      <c r="E36" s="14"/>
      <c r="F36" s="14"/>
      <c r="G36" s="14"/>
      <c r="H36" s="14"/>
      <c r="I36" s="56"/>
      <c r="J36" s="7"/>
    </row>
    <row r="37" spans="1:10" x14ac:dyDescent="0.15">
      <c r="A37" s="4" t="s">
        <v>92</v>
      </c>
      <c r="B37" s="4"/>
      <c r="C37" s="50"/>
      <c r="D37" s="1"/>
      <c r="E37" s="14"/>
      <c r="F37" s="14"/>
      <c r="G37" s="14"/>
      <c r="H37" s="14"/>
      <c r="I37" s="56"/>
      <c r="J37" s="7"/>
    </row>
    <row r="38" spans="1:10" x14ac:dyDescent="0.15">
      <c r="A38" s="8" t="s">
        <v>118</v>
      </c>
      <c r="B38" s="8"/>
      <c r="C38" s="50"/>
      <c r="D38" s="1">
        <v>1680</v>
      </c>
      <c r="E38" s="14"/>
      <c r="F38" s="14"/>
      <c r="G38" s="14"/>
      <c r="H38" s="14"/>
      <c r="I38" s="56"/>
      <c r="J38" s="7"/>
    </row>
    <row r="39" spans="1:10" x14ac:dyDescent="0.15">
      <c r="A39" s="8" t="s">
        <v>94</v>
      </c>
      <c r="B39" s="8"/>
      <c r="C39" s="50"/>
      <c r="D39" s="1">
        <v>2000</v>
      </c>
      <c r="E39" s="14"/>
      <c r="F39" s="14"/>
      <c r="G39" s="14"/>
      <c r="H39" s="14"/>
      <c r="I39" s="56"/>
      <c r="J39" s="7"/>
    </row>
    <row r="40" spans="1:10" x14ac:dyDescent="0.15">
      <c r="A40" s="8" t="s">
        <v>93</v>
      </c>
      <c r="B40" s="8"/>
      <c r="C40" s="50"/>
      <c r="D40" s="1">
        <v>2000</v>
      </c>
      <c r="E40" s="14"/>
      <c r="F40" s="14"/>
      <c r="G40" s="14" t="s">
        <v>130</v>
      </c>
      <c r="H40" s="14"/>
      <c r="I40" s="56"/>
      <c r="J40" s="7"/>
    </row>
    <row r="41" spans="1:10" x14ac:dyDescent="0.15">
      <c r="A41" s="8" t="s">
        <v>95</v>
      </c>
      <c r="B41" s="8"/>
      <c r="C41" s="50"/>
      <c r="D41" s="1">
        <v>4000</v>
      </c>
      <c r="E41" s="14"/>
      <c r="G41" s="14"/>
      <c r="H41" s="14"/>
      <c r="I41" s="56"/>
      <c r="J41" s="7"/>
    </row>
    <row r="42" spans="1:10" x14ac:dyDescent="0.15">
      <c r="A42" s="8"/>
      <c r="B42" s="8"/>
      <c r="C42" s="50"/>
      <c r="D42" s="1"/>
      <c r="E42" s="14"/>
      <c r="F42" s="14"/>
      <c r="G42" s="14"/>
      <c r="H42" s="14"/>
      <c r="I42" s="56"/>
      <c r="J42" s="7"/>
    </row>
    <row r="43" spans="1:10" x14ac:dyDescent="0.15">
      <c r="A43" s="4" t="s">
        <v>96</v>
      </c>
      <c r="B43" s="4"/>
      <c r="C43" s="50"/>
      <c r="D43" s="1"/>
      <c r="E43" s="14"/>
      <c r="F43" s="14"/>
      <c r="G43" s="14"/>
      <c r="H43" s="14"/>
      <c r="I43" s="56"/>
      <c r="J43" s="7"/>
    </row>
    <row r="44" spans="1:10" x14ac:dyDescent="0.15">
      <c r="A44" s="8" t="s">
        <v>118</v>
      </c>
      <c r="B44" s="4"/>
      <c r="C44" s="50"/>
      <c r="D44" s="1">
        <v>2160</v>
      </c>
      <c r="E44" s="14"/>
      <c r="F44" s="14"/>
      <c r="G44" s="14"/>
      <c r="H44" s="14"/>
      <c r="I44" s="56"/>
      <c r="J44" s="7"/>
    </row>
    <row r="45" spans="1:10" x14ac:dyDescent="0.15">
      <c r="A45" s="8" t="s">
        <v>98</v>
      </c>
      <c r="B45" s="8"/>
      <c r="C45" s="50"/>
      <c r="D45" s="1">
        <v>3000</v>
      </c>
      <c r="E45" s="14"/>
      <c r="F45" s="14"/>
      <c r="G45" s="14"/>
      <c r="H45" s="14"/>
      <c r="I45" s="56"/>
      <c r="J45" s="7"/>
    </row>
    <row r="46" spans="1:10" x14ac:dyDescent="0.15">
      <c r="A46" s="8" t="s">
        <v>97</v>
      </c>
      <c r="B46" s="8"/>
      <c r="C46" s="50"/>
      <c r="D46" s="1">
        <v>1000</v>
      </c>
      <c r="E46" s="14"/>
      <c r="F46" s="14"/>
      <c r="G46" s="14"/>
      <c r="H46" s="14"/>
      <c r="I46" s="14"/>
      <c r="J46" s="7"/>
    </row>
    <row r="47" spans="1:10" x14ac:dyDescent="0.15">
      <c r="A47" s="8" t="s">
        <v>108</v>
      </c>
      <c r="B47" s="8"/>
      <c r="C47" s="50"/>
      <c r="D47" s="1">
        <v>500</v>
      </c>
      <c r="E47" s="14"/>
      <c r="G47" s="14"/>
      <c r="H47" s="14"/>
      <c r="I47" s="14"/>
      <c r="J47" s="7"/>
    </row>
    <row r="48" spans="1:10" x14ac:dyDescent="0.15">
      <c r="A48" s="8" t="s">
        <v>107</v>
      </c>
      <c r="B48" s="8"/>
      <c r="C48" s="50"/>
      <c r="D48" s="1">
        <v>1500</v>
      </c>
      <c r="E48" s="14"/>
      <c r="F48" s="14"/>
      <c r="G48" s="14" t="s">
        <v>131</v>
      </c>
      <c r="H48" s="14"/>
      <c r="I48" s="14"/>
      <c r="J48" s="7"/>
    </row>
    <row r="49" spans="1:10" x14ac:dyDescent="0.15">
      <c r="A49" s="8" t="s">
        <v>115</v>
      </c>
      <c r="B49" s="8"/>
      <c r="C49" s="50"/>
      <c r="D49" s="1">
        <v>2200</v>
      </c>
      <c r="E49" s="14"/>
      <c r="F49" s="14"/>
      <c r="G49" s="14"/>
      <c r="H49" s="14"/>
      <c r="I49" s="56"/>
      <c r="J49" s="7"/>
    </row>
    <row r="50" spans="1:10" x14ac:dyDescent="0.15">
      <c r="A50" s="8"/>
      <c r="B50" s="8"/>
      <c r="C50" s="50"/>
      <c r="D50" s="1"/>
      <c r="E50" s="14"/>
      <c r="F50" s="14"/>
      <c r="G50" s="14"/>
      <c r="H50" s="14"/>
      <c r="I50" s="56"/>
      <c r="J50" s="7"/>
    </row>
    <row r="51" spans="1:10" x14ac:dyDescent="0.15">
      <c r="A51" s="4" t="s">
        <v>1</v>
      </c>
      <c r="B51" s="4"/>
      <c r="C51" s="50"/>
      <c r="D51" s="1"/>
      <c r="E51" s="14"/>
      <c r="F51" s="14"/>
      <c r="G51" s="14"/>
      <c r="H51" s="14"/>
      <c r="I51" s="56"/>
      <c r="J51" s="7"/>
    </row>
    <row r="52" spans="1:10" x14ac:dyDescent="0.15">
      <c r="A52" s="8" t="s">
        <v>118</v>
      </c>
      <c r="B52" s="8"/>
      <c r="C52" s="50"/>
      <c r="D52" s="1">
        <v>1320</v>
      </c>
      <c r="E52" s="14"/>
      <c r="G52" s="14"/>
      <c r="H52" s="14"/>
      <c r="I52" s="56"/>
      <c r="J52" s="7"/>
    </row>
    <row r="53" spans="1:10" x14ac:dyDescent="0.15">
      <c r="A53" s="8" t="s">
        <v>100</v>
      </c>
      <c r="B53" s="8"/>
      <c r="C53" s="50"/>
      <c r="D53" s="1">
        <v>2500</v>
      </c>
      <c r="E53" s="14"/>
      <c r="F53" s="14"/>
      <c r="G53" s="14"/>
      <c r="H53" s="14"/>
      <c r="I53" s="56"/>
      <c r="J53" s="7"/>
    </row>
    <row r="54" spans="1:10" x14ac:dyDescent="0.15">
      <c r="A54" s="8"/>
      <c r="B54" s="8"/>
      <c r="C54" s="50"/>
      <c r="D54" s="1"/>
      <c r="E54" s="14"/>
      <c r="F54" s="14"/>
      <c r="G54" s="14"/>
      <c r="H54" s="14"/>
      <c r="I54" s="56"/>
      <c r="J54" s="7"/>
    </row>
    <row r="55" spans="1:10" x14ac:dyDescent="0.15">
      <c r="A55" s="4" t="s">
        <v>101</v>
      </c>
      <c r="B55" s="4"/>
      <c r="C55" s="50"/>
      <c r="D55" s="1"/>
      <c r="E55" s="14"/>
      <c r="F55" s="14"/>
      <c r="G55" s="14"/>
      <c r="H55" s="14"/>
      <c r="I55" s="56"/>
      <c r="J55" s="7"/>
    </row>
    <row r="56" spans="1:10" x14ac:dyDescent="0.15">
      <c r="A56" s="8" t="s">
        <v>118</v>
      </c>
      <c r="B56" s="8"/>
      <c r="C56" s="50"/>
      <c r="D56" s="1">
        <v>960</v>
      </c>
      <c r="E56" s="14"/>
      <c r="F56" s="14"/>
      <c r="G56" s="14"/>
      <c r="H56" s="14"/>
      <c r="I56" s="56"/>
      <c r="J56" s="7"/>
    </row>
    <row r="57" spans="1:10" x14ac:dyDescent="0.15">
      <c r="A57" s="8" t="s">
        <v>39</v>
      </c>
      <c r="B57" s="8"/>
      <c r="C57" s="50"/>
      <c r="D57" s="1">
        <v>750</v>
      </c>
      <c r="E57" s="14"/>
      <c r="F57" s="14"/>
      <c r="G57" s="14"/>
      <c r="H57" s="14"/>
      <c r="I57" s="56"/>
      <c r="J57" s="7"/>
    </row>
    <row r="58" spans="1:10" x14ac:dyDescent="0.15">
      <c r="A58" s="8" t="s">
        <v>132</v>
      </c>
      <c r="B58" s="8"/>
      <c r="C58" s="50"/>
      <c r="D58" s="1">
        <v>2000</v>
      </c>
      <c r="E58" s="14"/>
      <c r="F58" s="14"/>
      <c r="G58" s="14" t="s">
        <v>133</v>
      </c>
      <c r="H58" s="14"/>
      <c r="I58" s="56"/>
      <c r="J58" s="7"/>
    </row>
    <row r="59" spans="1:10" x14ac:dyDescent="0.15">
      <c r="A59" s="4" t="s">
        <v>103</v>
      </c>
      <c r="B59" s="4"/>
      <c r="C59" s="50"/>
      <c r="D59" s="1"/>
      <c r="E59" s="14"/>
      <c r="F59" s="14"/>
      <c r="G59" s="14"/>
      <c r="H59" s="14"/>
      <c r="I59" s="56"/>
      <c r="J59" s="7"/>
    </row>
    <row r="60" spans="1:10" x14ac:dyDescent="0.15">
      <c r="A60" s="8" t="s">
        <v>118</v>
      </c>
      <c r="B60" s="8"/>
      <c r="C60" s="50"/>
      <c r="D60" s="1">
        <v>2160</v>
      </c>
      <c r="E60" s="14"/>
      <c r="G60" s="14"/>
      <c r="H60" s="14"/>
      <c r="I60" s="56"/>
      <c r="J60" s="7"/>
    </row>
    <row r="61" spans="1:10" x14ac:dyDescent="0.15">
      <c r="A61" s="8" t="s">
        <v>104</v>
      </c>
      <c r="B61" s="8"/>
      <c r="C61" s="50"/>
      <c r="D61" s="1">
        <v>6500</v>
      </c>
      <c r="E61" s="14"/>
      <c r="F61" s="14"/>
      <c r="G61" s="14" t="s">
        <v>135</v>
      </c>
      <c r="H61" s="14"/>
      <c r="I61" s="56"/>
      <c r="J61" s="7"/>
    </row>
    <row r="62" spans="1:10" x14ac:dyDescent="0.15">
      <c r="A62" s="8" t="s">
        <v>105</v>
      </c>
      <c r="B62" s="8"/>
      <c r="C62" s="50"/>
      <c r="D62" s="1">
        <v>350</v>
      </c>
      <c r="E62" s="14"/>
      <c r="F62" s="14"/>
      <c r="G62" s="14"/>
      <c r="H62" s="14"/>
      <c r="I62" s="14"/>
      <c r="J62" s="7"/>
    </row>
    <row r="63" spans="1:10" x14ac:dyDescent="0.15">
      <c r="A63" s="8" t="s">
        <v>109</v>
      </c>
      <c r="B63" s="8"/>
      <c r="C63" s="50"/>
      <c r="D63" s="1">
        <v>1000</v>
      </c>
      <c r="E63" s="14"/>
      <c r="F63" s="14"/>
      <c r="G63" s="14" t="s">
        <v>134</v>
      </c>
      <c r="H63" s="14"/>
      <c r="I63" s="14"/>
      <c r="J63" s="7"/>
    </row>
    <row r="64" spans="1:10" x14ac:dyDescent="0.15">
      <c r="A64" s="8" t="s">
        <v>110</v>
      </c>
      <c r="B64" s="8"/>
      <c r="C64" s="50"/>
      <c r="D64" s="1">
        <v>1400</v>
      </c>
      <c r="E64" s="14"/>
      <c r="F64" s="14"/>
      <c r="G64" s="14"/>
      <c r="H64" s="14"/>
      <c r="I64" s="14"/>
      <c r="J64" s="7"/>
    </row>
    <row r="65" spans="1:10" x14ac:dyDescent="0.15">
      <c r="A65" s="8" t="s">
        <v>111</v>
      </c>
      <c r="B65" s="1"/>
      <c r="C65" s="50"/>
      <c r="D65" s="1">
        <v>1000</v>
      </c>
      <c r="E65" s="14"/>
      <c r="F65" s="14"/>
      <c r="G65" s="14" t="s">
        <v>136</v>
      </c>
      <c r="H65" s="14"/>
      <c r="I65" s="56"/>
      <c r="J65" s="7"/>
    </row>
    <row r="66" spans="1:10" x14ac:dyDescent="0.15">
      <c r="A66" s="8"/>
      <c r="B66" s="8"/>
      <c r="C66" s="50"/>
      <c r="D66" s="1"/>
      <c r="E66" s="14"/>
      <c r="F66" s="14"/>
      <c r="G66" s="14"/>
      <c r="H66" s="14"/>
      <c r="I66" s="56"/>
      <c r="J66" s="7"/>
    </row>
    <row r="67" spans="1:10" x14ac:dyDescent="0.15">
      <c r="A67" s="4" t="s">
        <v>106</v>
      </c>
      <c r="B67" s="4"/>
      <c r="C67" s="50"/>
      <c r="D67" s="1"/>
      <c r="E67" s="14"/>
      <c r="F67" s="14"/>
      <c r="G67" s="14"/>
      <c r="H67" s="14"/>
      <c r="I67" s="56"/>
      <c r="J67" s="7"/>
    </row>
    <row r="68" spans="1:10" x14ac:dyDescent="0.15">
      <c r="A68" s="8" t="s">
        <v>118</v>
      </c>
      <c r="B68" s="8"/>
      <c r="C68" s="50"/>
      <c r="D68" s="1">
        <v>960</v>
      </c>
      <c r="E68" s="14"/>
      <c r="F68" s="14"/>
      <c r="G68" s="14"/>
      <c r="H68" s="14"/>
      <c r="I68" s="56"/>
      <c r="J68" s="7"/>
    </row>
    <row r="69" spans="1:10" x14ac:dyDescent="0.15">
      <c r="A69" s="8" t="s">
        <v>39</v>
      </c>
      <c r="B69" s="8"/>
      <c r="C69" s="50"/>
      <c r="D69" s="1">
        <v>500</v>
      </c>
      <c r="E69" s="14"/>
      <c r="F69" s="14"/>
      <c r="G69" s="14"/>
      <c r="H69" s="14"/>
      <c r="I69" s="14"/>
      <c r="J69" s="7"/>
    </row>
    <row r="70" spans="1:10" s="10" customFormat="1" x14ac:dyDescent="0.15">
      <c r="A70" s="1"/>
      <c r="B70" s="4"/>
      <c r="C70" s="50"/>
      <c r="D70" s="1"/>
      <c r="E70" s="57"/>
      <c r="F70" s="57"/>
      <c r="G70" s="57"/>
      <c r="H70" s="57"/>
      <c r="I70" s="57"/>
      <c r="J70" s="58"/>
    </row>
    <row r="71" spans="1:10" x14ac:dyDescent="0.15">
      <c r="A71" s="9" t="s">
        <v>44</v>
      </c>
      <c r="B71" s="9"/>
      <c r="C71" s="51">
        <f>SUM(C3:C70)</f>
        <v>103191.25</v>
      </c>
      <c r="D71" s="9">
        <f>SUM(D7:D70)</f>
        <v>82280</v>
      </c>
      <c r="E71" s="14"/>
      <c r="F71" s="14"/>
      <c r="G71" s="14"/>
      <c r="H71" s="60"/>
      <c r="I71" s="14"/>
      <c r="J71" s="7"/>
    </row>
    <row r="72" spans="1:10" ht="14" x14ac:dyDescent="0.15">
      <c r="A72" s="6" t="s">
        <v>42</v>
      </c>
      <c r="B72" s="6"/>
      <c r="C72" s="50">
        <v>0</v>
      </c>
      <c r="D72" s="11"/>
      <c r="E72" s="14"/>
      <c r="F72" s="14"/>
      <c r="G72" s="14"/>
      <c r="H72" s="14"/>
      <c r="I72" s="14"/>
      <c r="J72" s="7"/>
    </row>
    <row r="73" spans="1:10" ht="14" x14ac:dyDescent="0.15">
      <c r="A73" s="6" t="s">
        <v>43</v>
      </c>
      <c r="B73" s="6"/>
      <c r="C73" s="52"/>
      <c r="D73" s="1">
        <f>C71-D71</f>
        <v>20911.25</v>
      </c>
      <c r="E73" s="14"/>
      <c r="F73" s="14"/>
      <c r="G73" s="14"/>
      <c r="H73" s="14"/>
      <c r="I73" s="14"/>
      <c r="J73" s="7"/>
    </row>
    <row r="74" spans="1:10" s="7" customFormat="1" x14ac:dyDescent="0.15">
      <c r="A74" s="6"/>
      <c r="B74" s="6"/>
      <c r="C74" s="51">
        <f>SUM(C71+C72)</f>
        <v>103191.25</v>
      </c>
      <c r="D74" s="9">
        <f>SUM(D71+D73)</f>
        <v>103191.25</v>
      </c>
      <c r="E74" s="14"/>
      <c r="F74" s="14"/>
      <c r="G74" s="14"/>
      <c r="H74" s="14"/>
      <c r="I74" s="14"/>
    </row>
    <row r="75" spans="1:10" x14ac:dyDescent="0.15">
      <c r="A75" s="6"/>
      <c r="B75" s="12"/>
      <c r="C75" s="13"/>
      <c r="D75" s="1"/>
      <c r="E75" s="14"/>
      <c r="F75" s="7"/>
      <c r="G75" s="7"/>
      <c r="H75" s="7"/>
      <c r="I75" s="7"/>
      <c r="J75" s="7"/>
    </row>
    <row r="76" spans="1:10" x14ac:dyDescent="0.15">
      <c r="A76" s="4" t="s">
        <v>121</v>
      </c>
      <c r="B76" s="4"/>
      <c r="C76" s="50">
        <v>290765.37</v>
      </c>
      <c r="D76" s="1"/>
      <c r="F76" s="7"/>
      <c r="G76" s="7"/>
      <c r="H76" s="7"/>
      <c r="I76" s="7"/>
      <c r="J76" s="7"/>
    </row>
    <row r="77" spans="1:10" x14ac:dyDescent="0.15">
      <c r="F77" s="7"/>
      <c r="G77" s="7"/>
      <c r="H77" s="7"/>
      <c r="I77" s="7"/>
      <c r="J77" s="7"/>
    </row>
    <row r="79" spans="1:10" x14ac:dyDescent="0.15">
      <c r="E79" s="5"/>
    </row>
    <row r="80" spans="1:10" x14ac:dyDescent="0.15">
      <c r="E80" s="5"/>
    </row>
    <row r="81" spans="5:5" x14ac:dyDescent="0.15">
      <c r="E81" s="5"/>
    </row>
    <row r="82" spans="5:5" x14ac:dyDescent="0.15">
      <c r="E82" s="5"/>
    </row>
  </sheetData>
  <printOptions horizontalCentered="1" verticalCentered="1"/>
  <pageMargins left="0.78740157480314965" right="0.23622047244094491" top="0.78740157480314965" bottom="0.78740157480314965" header="0.31496062992125984" footer="0.31496062992125984"/>
  <pageSetup paperSize="9" scale="68" fitToHeight="4" orientation="portrait" cellComments="asDisplayed" r:id="rId1"/>
  <headerFooter alignWithMargins="0">
    <oddHeader>&amp;CHochschülerinnen- und Hochschülerschaft der Privaten Pädagogischen Hochschule der Diözese Linz</oddHeader>
    <oddFooter xml:space="preserve">&amp;LJVA_referatsbezogen - gem. § 11 Abs. 6 HS-WV&amp;R&amp;D &amp;T </oddFooter>
  </headerFooter>
  <rowBreaks count="1" manualBreakCount="1">
    <brk id="21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1"/>
  <sheetViews>
    <sheetView zoomScale="115" zoomScaleNormal="100" zoomScaleSheetLayoutView="100" zoomScalePageLayoutView="110" workbookViewId="0">
      <pane ySplit="1" topLeftCell="A2" activePane="bottomLeft" state="frozen"/>
      <selection pane="bottomLeft" activeCell="C53" sqref="C53"/>
    </sheetView>
  </sheetViews>
  <sheetFormatPr baseColWidth="10" defaultColWidth="11.5" defaultRowHeight="13" x14ac:dyDescent="0.15"/>
  <cols>
    <col min="1" max="1" width="73" style="16" customWidth="1"/>
    <col min="2" max="2" width="19.83203125" style="16" customWidth="1"/>
    <col min="3" max="3" width="20.6640625" style="16" bestFit="1" customWidth="1"/>
    <col min="4" max="4" width="32.83203125" style="16" bestFit="1" customWidth="1"/>
    <col min="5" max="6" width="12.6640625" style="16" customWidth="1"/>
    <col min="7" max="16384" width="11.5" style="16"/>
  </cols>
  <sheetData>
    <row r="1" spans="1:6" ht="28" x14ac:dyDescent="0.15">
      <c r="A1" s="62"/>
      <c r="B1" s="62"/>
      <c r="C1" s="26"/>
      <c r="E1" s="35" t="s">
        <v>46</v>
      </c>
      <c r="F1" s="35" t="s">
        <v>47</v>
      </c>
    </row>
    <row r="2" spans="1:6" ht="14" x14ac:dyDescent="0.15">
      <c r="A2" s="20" t="s">
        <v>3</v>
      </c>
      <c r="B2" s="17"/>
      <c r="E2" s="23"/>
      <c r="F2" s="23"/>
    </row>
    <row r="3" spans="1:6" ht="14" x14ac:dyDescent="0.15">
      <c r="A3" s="18" t="s">
        <v>4</v>
      </c>
      <c r="B3" s="15">
        <f>JVA_referatsbezogen!C3</f>
        <v>100165.25</v>
      </c>
      <c r="C3" s="27"/>
      <c r="E3" s="24">
        <f>B3</f>
        <v>100165.25</v>
      </c>
    </row>
    <row r="4" spans="1:6" ht="14" x14ac:dyDescent="0.15">
      <c r="A4" s="18" t="s">
        <v>5</v>
      </c>
      <c r="B4" s="15">
        <f>JVA_referatsbezogen!C4</f>
        <v>3026</v>
      </c>
      <c r="C4" s="27"/>
      <c r="E4" s="24">
        <f t="shared" ref="E4:E7" si="0">B4</f>
        <v>3026</v>
      </c>
    </row>
    <row r="5" spans="1:6" ht="14" x14ac:dyDescent="0.15">
      <c r="A5" s="18" t="s">
        <v>6</v>
      </c>
      <c r="B5" s="15">
        <v>0</v>
      </c>
      <c r="C5" s="27"/>
      <c r="E5" s="24">
        <f t="shared" si="0"/>
        <v>0</v>
      </c>
    </row>
    <row r="6" spans="1:6" ht="14" x14ac:dyDescent="0.15">
      <c r="A6" s="18" t="s">
        <v>7</v>
      </c>
      <c r="B6" s="15">
        <v>0</v>
      </c>
      <c r="C6" s="27"/>
      <c r="E6" s="24">
        <f t="shared" si="0"/>
        <v>0</v>
      </c>
    </row>
    <row r="7" spans="1:6" ht="14" x14ac:dyDescent="0.15">
      <c r="A7" s="18" t="s">
        <v>8</v>
      </c>
      <c r="B7" s="15">
        <v>0</v>
      </c>
      <c r="C7" s="27"/>
      <c r="E7" s="24">
        <f t="shared" si="0"/>
        <v>0</v>
      </c>
    </row>
    <row r="8" spans="1:6" ht="14" x14ac:dyDescent="0.15">
      <c r="A8" s="29" t="s">
        <v>9</v>
      </c>
      <c r="B8" s="30">
        <f>SUM(B3:B7)</f>
        <v>103191.25</v>
      </c>
      <c r="C8" s="25"/>
    </row>
    <row r="9" spans="1:6" x14ac:dyDescent="0.15">
      <c r="A9" s="20"/>
      <c r="B9" s="15"/>
      <c r="C9" s="27"/>
    </row>
    <row r="10" spans="1:6" ht="14" x14ac:dyDescent="0.15">
      <c r="A10" s="20" t="s">
        <v>10</v>
      </c>
      <c r="B10" s="15"/>
      <c r="C10" s="27"/>
    </row>
    <row r="11" spans="1:6" ht="14" x14ac:dyDescent="0.15">
      <c r="A11" s="18" t="s">
        <v>11</v>
      </c>
      <c r="B11" s="15"/>
      <c r="C11" s="27"/>
    </row>
    <row r="12" spans="1:6" ht="14" x14ac:dyDescent="0.15">
      <c r="A12" s="19" t="s">
        <v>12</v>
      </c>
      <c r="B12" s="15">
        <v>0</v>
      </c>
      <c r="C12" s="27"/>
      <c r="F12" s="24">
        <f>B12</f>
        <v>0</v>
      </c>
    </row>
    <row r="13" spans="1:6" ht="28" x14ac:dyDescent="0.15">
      <c r="A13" s="19" t="s">
        <v>13</v>
      </c>
      <c r="B13" s="15">
        <v>0</v>
      </c>
      <c r="C13" s="27"/>
      <c r="F13" s="24">
        <f t="shared" ref="F13:F19" si="1">B13</f>
        <v>0</v>
      </c>
    </row>
    <row r="14" spans="1:6" ht="28" x14ac:dyDescent="0.15">
      <c r="A14" s="19" t="s">
        <v>14</v>
      </c>
      <c r="B14" s="15">
        <v>0</v>
      </c>
      <c r="C14" s="27"/>
      <c r="F14" s="24">
        <f t="shared" si="1"/>
        <v>0</v>
      </c>
    </row>
    <row r="15" spans="1:6" ht="14" x14ac:dyDescent="0.15">
      <c r="A15" s="19" t="s">
        <v>15</v>
      </c>
      <c r="B15" s="15">
        <v>0</v>
      </c>
      <c r="C15" s="27"/>
      <c r="F15" s="24">
        <f t="shared" si="1"/>
        <v>0</v>
      </c>
    </row>
    <row r="16" spans="1:6" ht="14" x14ac:dyDescent="0.15">
      <c r="A16" s="21" t="s">
        <v>45</v>
      </c>
      <c r="B16" s="22">
        <v>0</v>
      </c>
      <c r="C16" s="28"/>
      <c r="F16" s="41">
        <f t="shared" si="1"/>
        <v>0</v>
      </c>
    </row>
    <row r="17" spans="1:6" ht="14" x14ac:dyDescent="0.15">
      <c r="A17" s="18" t="s">
        <v>16</v>
      </c>
      <c r="B17" s="15">
        <f>JVA_referatsbezogen!D10+JVA_referatsbezogen!D18+JVA_referatsbezogen!D27+JVA_referatsbezogen!D31+JVA_referatsbezogen!D38+JVA_referatsbezogen!D44+JVA_referatsbezogen!D52+JVA_referatsbezogen!D56+JVA_referatsbezogen!D60+JVA_referatsbezogen!D68</f>
        <v>17530</v>
      </c>
      <c r="C17" s="27"/>
      <c r="F17" s="24">
        <f t="shared" si="1"/>
        <v>17530</v>
      </c>
    </row>
    <row r="18" spans="1:6" ht="14" x14ac:dyDescent="0.15">
      <c r="A18" s="18" t="s">
        <v>17</v>
      </c>
      <c r="B18" s="15">
        <v>0</v>
      </c>
      <c r="C18" s="27"/>
      <c r="F18" s="24">
        <f t="shared" si="1"/>
        <v>0</v>
      </c>
    </row>
    <row r="19" spans="1:6" ht="14" x14ac:dyDescent="0.15">
      <c r="A19" s="18" t="s">
        <v>18</v>
      </c>
      <c r="B19" s="15">
        <f>JVA_referatsbezogen!D11+JVA_referatsbezogen!D12+JVA_referatsbezogen!D13+JVA_referatsbezogen!D14+JVA_referatsbezogen!D19+JVA_referatsbezogen!D20+JVA_referatsbezogen!D28+JVA_referatsbezogen!D33+JVA_referatsbezogen!D39+JVA_referatsbezogen!D40+JVA_referatsbezogen!D41+JVA_referatsbezogen!D45+JVA_referatsbezogen!D46+JVA_referatsbezogen!D53+JVA_referatsbezogen!D57+JVA_referatsbezogen!D62+JVA_referatsbezogen!D69+JVA_referatsbezogen!D48+JVA_referatsbezogen!D49+JVA_referatsbezogen!D47+JVA_referatsbezogen!D63+JVA_referatsbezogen!D64+JVA_referatsbezogen!D65</f>
        <v>55500</v>
      </c>
      <c r="C19" s="27"/>
      <c r="F19" s="24">
        <f t="shared" si="1"/>
        <v>55500</v>
      </c>
    </row>
    <row r="20" spans="1:6" ht="14" x14ac:dyDescent="0.15">
      <c r="A20" s="18" t="s">
        <v>19</v>
      </c>
      <c r="B20" s="15">
        <v>0</v>
      </c>
      <c r="C20" s="25"/>
      <c r="F20" s="24">
        <v>0</v>
      </c>
    </row>
    <row r="21" spans="1:6" ht="14" x14ac:dyDescent="0.15">
      <c r="A21" s="29" t="s">
        <v>20</v>
      </c>
      <c r="B21" s="30">
        <f>SUM(B12:B20)</f>
        <v>73030</v>
      </c>
      <c r="C21" s="25"/>
    </row>
    <row r="22" spans="1:6" x14ac:dyDescent="0.15">
      <c r="A22" s="20"/>
      <c r="B22" s="15"/>
      <c r="C22" s="27"/>
    </row>
    <row r="23" spans="1:6" ht="14" x14ac:dyDescent="0.15">
      <c r="A23" s="29" t="s">
        <v>21</v>
      </c>
      <c r="B23" s="30">
        <f>B8-B21</f>
        <v>30161.25</v>
      </c>
      <c r="C23" s="25"/>
    </row>
    <row r="24" spans="1:6" x14ac:dyDescent="0.15">
      <c r="A24" s="20"/>
      <c r="B24" s="15"/>
      <c r="C24" s="27"/>
    </row>
    <row r="25" spans="1:6" ht="14" x14ac:dyDescent="0.15">
      <c r="A25" s="20" t="s">
        <v>22</v>
      </c>
      <c r="B25" s="15">
        <v>0</v>
      </c>
      <c r="C25" s="27"/>
      <c r="E25" s="24">
        <f>B25</f>
        <v>0</v>
      </c>
      <c r="F25" s="24"/>
    </row>
    <row r="26" spans="1:6" ht="14" x14ac:dyDescent="0.15">
      <c r="A26" s="20" t="s">
        <v>23</v>
      </c>
      <c r="B26" s="15">
        <f>JVA_referatsbezogen!D61</f>
        <v>6500</v>
      </c>
      <c r="C26" s="27"/>
      <c r="F26" s="24">
        <f t="shared" ref="F26" si="2">B26</f>
        <v>6500</v>
      </c>
    </row>
    <row r="27" spans="1:6" ht="14" x14ac:dyDescent="0.15">
      <c r="A27" s="29" t="s">
        <v>24</v>
      </c>
      <c r="B27" s="30">
        <f>B25-B26</f>
        <v>-6500</v>
      </c>
      <c r="C27" s="25"/>
    </row>
    <row r="28" spans="1:6" x14ac:dyDescent="0.15">
      <c r="A28" s="20"/>
      <c r="B28" s="15"/>
      <c r="C28" s="27"/>
    </row>
    <row r="29" spans="1:6" ht="14" x14ac:dyDescent="0.15">
      <c r="A29" s="20" t="s">
        <v>25</v>
      </c>
      <c r="B29" s="15">
        <v>0</v>
      </c>
      <c r="C29" s="27"/>
      <c r="E29" s="24">
        <f>B29</f>
        <v>0</v>
      </c>
      <c r="F29" s="24"/>
    </row>
    <row r="30" spans="1:6" ht="28" x14ac:dyDescent="0.15">
      <c r="A30" s="20" t="s">
        <v>26</v>
      </c>
      <c r="B30" s="15">
        <v>0</v>
      </c>
      <c r="C30" s="27"/>
      <c r="F30" s="24">
        <f t="shared" ref="F30" si="3">B30</f>
        <v>0</v>
      </c>
    </row>
    <row r="31" spans="1:6" ht="28" x14ac:dyDescent="0.15">
      <c r="A31" s="29" t="s">
        <v>27</v>
      </c>
      <c r="B31" s="30">
        <f>B29-B30</f>
        <v>0</v>
      </c>
      <c r="C31" s="25"/>
    </row>
    <row r="32" spans="1:6" x14ac:dyDescent="0.15">
      <c r="A32" s="20"/>
      <c r="B32" s="15"/>
      <c r="C32" s="27"/>
    </row>
    <row r="33" spans="1:6" ht="14" x14ac:dyDescent="0.15">
      <c r="A33" s="20" t="s">
        <v>28</v>
      </c>
      <c r="B33" s="15">
        <f>JVA_referatsbezogen!C35</f>
        <v>0</v>
      </c>
      <c r="C33" s="27"/>
      <c r="E33" s="24">
        <f>B33</f>
        <v>0</v>
      </c>
      <c r="F33" s="24"/>
    </row>
    <row r="34" spans="1:6" ht="14" x14ac:dyDescent="0.15">
      <c r="A34" s="20" t="s">
        <v>29</v>
      </c>
      <c r="B34" s="15">
        <f>JVA_referatsbezogen!D35</f>
        <v>250</v>
      </c>
      <c r="C34" s="27"/>
      <c r="F34" s="24">
        <f t="shared" ref="F34" si="4">B34</f>
        <v>250</v>
      </c>
    </row>
    <row r="35" spans="1:6" ht="14" x14ac:dyDescent="0.15">
      <c r="A35" s="29" t="s">
        <v>30</v>
      </c>
      <c r="B35" s="30">
        <f>B33-B34</f>
        <v>-250</v>
      </c>
      <c r="C35" s="25"/>
    </row>
    <row r="36" spans="1:6" x14ac:dyDescent="0.15">
      <c r="A36" s="20"/>
      <c r="B36" s="15"/>
      <c r="C36" s="27"/>
    </row>
    <row r="37" spans="1:6" ht="14" x14ac:dyDescent="0.15">
      <c r="A37" s="20" t="s">
        <v>31</v>
      </c>
      <c r="B37" s="15">
        <v>0</v>
      </c>
      <c r="C37" s="27"/>
      <c r="F37" s="24">
        <f t="shared" ref="F37" si="5">B37</f>
        <v>0</v>
      </c>
    </row>
    <row r="38" spans="1:6" ht="14" x14ac:dyDescent="0.15">
      <c r="A38" s="29" t="s">
        <v>32</v>
      </c>
      <c r="B38" s="30">
        <f>B23+B27+B31+B35-B37</f>
        <v>23411.25</v>
      </c>
      <c r="C38" s="25"/>
    </row>
    <row r="39" spans="1:6" x14ac:dyDescent="0.15">
      <c r="A39" s="20"/>
      <c r="B39" s="15"/>
      <c r="C39" s="27"/>
    </row>
    <row r="40" spans="1:6" ht="14" x14ac:dyDescent="0.15">
      <c r="A40" s="20" t="s">
        <v>33</v>
      </c>
      <c r="B40" s="15">
        <f>JVA_referatsbezogen!D73</f>
        <v>20911.25</v>
      </c>
      <c r="C40" s="27"/>
    </row>
    <row r="41" spans="1:6" ht="14" x14ac:dyDescent="0.15">
      <c r="A41" s="20" t="s">
        <v>34</v>
      </c>
      <c r="B41" s="15">
        <f>JVA_referatsbezogen!C72</f>
        <v>0</v>
      </c>
      <c r="C41" s="27"/>
    </row>
    <row r="42" spans="1:6" ht="14" x14ac:dyDescent="0.15">
      <c r="A42" s="29" t="s">
        <v>35</v>
      </c>
      <c r="B42" s="30">
        <f>B38-B40+B41</f>
        <v>2500</v>
      </c>
      <c r="C42" s="25"/>
    </row>
    <row r="43" spans="1:6" ht="14" x14ac:dyDescent="0.15">
      <c r="B43" s="31">
        <f>B20</f>
        <v>0</v>
      </c>
      <c r="C43" s="32" t="s">
        <v>50</v>
      </c>
      <c r="E43" s="34">
        <f>SUM(E3:E37)</f>
        <v>103191.25</v>
      </c>
      <c r="F43" s="34">
        <f>SUM(F3:F37)</f>
        <v>79780</v>
      </c>
    </row>
    <row r="44" spans="1:6" ht="14" x14ac:dyDescent="0.15">
      <c r="B44" s="33">
        <v>0</v>
      </c>
      <c r="C44" s="32" t="s">
        <v>49</v>
      </c>
    </row>
    <row r="45" spans="1:6" s="40" customFormat="1" ht="28" x14ac:dyDescent="0.15">
      <c r="A45" s="36" t="s">
        <v>48</v>
      </c>
      <c r="B45" s="37">
        <f>SUM(B42:B44)</f>
        <v>2500</v>
      </c>
      <c r="C45" s="38" t="s">
        <v>51</v>
      </c>
      <c r="D45" s="39" t="s">
        <v>52</v>
      </c>
      <c r="E45" s="37">
        <f>E43-JVA_referatsbezogen!C71</f>
        <v>0</v>
      </c>
      <c r="F45" s="37">
        <f>F43-JVA_referatsbezogen!D71</f>
        <v>-2500</v>
      </c>
    </row>
    <row r="47" spans="1:6" x14ac:dyDescent="0.15">
      <c r="A47" s="4" t="s">
        <v>137</v>
      </c>
      <c r="B47" s="4"/>
      <c r="C47" s="50">
        <v>329847.53000000003</v>
      </c>
    </row>
    <row r="49" spans="1:4" x14ac:dyDescent="0.15">
      <c r="A49" s="4" t="s">
        <v>117</v>
      </c>
      <c r="B49" s="4"/>
      <c r="C49" s="1">
        <f>B3*0.3</f>
        <v>30049.574999999997</v>
      </c>
      <c r="D49" s="15"/>
    </row>
    <row r="51" spans="1:4" x14ac:dyDescent="0.15">
      <c r="A51" s="16" t="s">
        <v>120</v>
      </c>
      <c r="B51" s="61"/>
      <c r="C51" s="61">
        <v>46195</v>
      </c>
    </row>
  </sheetData>
  <mergeCells count="1">
    <mergeCell ref="A1:B1"/>
  </mergeCells>
  <printOptions horizontalCentered="1" verticalCentered="1"/>
  <pageMargins left="0.78740157480314965" right="0.23622047244094491" top="0.78740157480314965" bottom="0.78740157480314965" header="0.31496062992125984" footer="0.31496062992125984"/>
  <pageSetup paperSize="9" scale="72" orientation="landscape" cellComments="asDisplayed" r:id="rId1"/>
  <headerFooter alignWithMargins="0">
    <oddHeader>&amp;CHochschülerinnen- und Hochschülerschaft der Privaten Pädagogischen Hochschule der Diözese Linz</oddHeader>
    <oddFooter xml:space="preserve">&amp;LHPHDL_JVA_2021_22 - gem. § 11 Abs. 6 HS-WV&amp;R&amp;D &amp;T </oddFooter>
  </headerFooter>
  <rowBreaks count="2" manualBreakCount="2">
    <brk id="16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Kurzbeschreibung</vt:lpstr>
      <vt:lpstr>JVA_referatsbezogen</vt:lpstr>
      <vt:lpstr>JVA_Gebarungserfolgsrechnung</vt:lpstr>
      <vt:lpstr>JVA_referatsbezogen!Drucktitel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Riegler, Christian</dc:creator>
  <cp:lastModifiedBy>Paulina Wachter</cp:lastModifiedBy>
  <cp:lastPrinted>2025-05-30T06:52:47Z</cp:lastPrinted>
  <dcterms:created xsi:type="dcterms:W3CDTF">2006-06-20T09:20:10Z</dcterms:created>
  <dcterms:modified xsi:type="dcterms:W3CDTF">2026-06-01T20:00:31Z</dcterms:modified>
</cp:coreProperties>
</file>